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1_{56AB0064-3BA7-4FC7-9363-73BDD3B6F5C9}" xr6:coauthVersionLast="44" xr6:coauthVersionMax="44" xr10:uidLastSave="{00000000-0000-0000-0000-000000000000}"/>
  <bookViews>
    <workbookView xWindow="-28920" yWindow="-15" windowWidth="29040" windowHeight="15840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49" i="1" s="1"/>
  <c r="G49" i="1" s="1"/>
  <c r="F23" i="2"/>
  <c r="F24" i="2" s="1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<sst xmlns="http://schemas.openxmlformats.org/spreadsheetml/2006/main" count="340" uniqueCount="182">
  <si>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</si>
  <si>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</si>
  <si>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</si>
  <si>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</si>
  <si>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</si>
  <si>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</si>
  <si>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</si>
  <si>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</si>
  <si>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</si>
  <si>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</si>
  <si>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</si>
  <si>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</si>
  <si>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</si>
  <si>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</si>
  <si>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</si>
  <si>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</si>
  <si>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</si>
  <si>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</si>
  <si>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</si>
  <si>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</si>
  <si>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</si>
  <si>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</si>
  <si>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</si>
  <si>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</si>
  <si>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</si>
  <si>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</si>
  <si>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</si>
  <si>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</si>
  <si>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</si>
  <si>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</si>
  <si>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</si>
  <si>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</si>
  <si>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</si>
  <si>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</si>
  <si>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</si>
  <si>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</si>
  <si>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</si>
  <si>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</si>
  <si>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</si>
  <si>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</si>
  <si>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</si>
  <si>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</si>
  <si>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</si>
  <si>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</si>
  <si>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</si>
  <si>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</si>
  <si>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</si>
  <si>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</si>
  <si>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</si>
  <si>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</si>
  <si>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</si>
  <si>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</si>
  <si>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</si>
  <si>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</si>
  <si>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</si>
  <si>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</si>
  <si>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</si>
  <si>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</si>
  <si>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</si>
  <si>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</si>
  <si>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</si>
  <si>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</si>
  <si>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</si>
  <si>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</si>
  <si>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</si>
  <si>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</si>
  <si>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</si>
  <si>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</si>
  <si>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</si>
  <si>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</si>
  <si>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</si>
  <si>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</si>
  <si>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</si>
  <si>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</si>
  <si>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</si>
  <si>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</si>
  <si>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</si>
  <si>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</si>
  <si>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</si>
  <si>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</si>
  <si>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</si>
  <si>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</si>
  <si>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</si>
  <si>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</si>
  <si>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</si>
  <si>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</si>
  <si>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</si>
  <si>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</si>
  <si>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</si>
  <si>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</si>
  <si>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</si>
  <si>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</si>
  <si>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</si>
  <si>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</si>
  <si>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</si>
  <si>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</si>
  <si>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</si>
  <si>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</si>
  <si>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</si>
  <si>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</si>
  <si>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</si>
  <si>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</si>
  <si>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</si>
  <si>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</si>
  <si>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</si>
  <si>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</si>
  <si>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</si>
  <si>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</si>
  <si>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</si>
  <si>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</si>
  <si>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</si>
  <si>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</si>
  <si>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</si>
  <si>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</si>
  <si>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</si>
  <si>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</si>
  <si>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</si>
  <si>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</si>
  <si>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</si>
  <si>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</si>
  <si>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</si>
  <si>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</si>
  <si>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</si>
  <si>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</si>
  <si>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</si>
  <si>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</si>
  <si>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</si>
  <si>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</si>
  <si>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</si>
  <si>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</si>
  <si>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</si>
  <si>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</si>
  <si>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</si>
  <si>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</si>
  <si>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</si>
  <si>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</si>
  <si>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</si>
  <si>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</si>
  <si>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</si>
  <si>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</si>
  <si>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</si>
  <si>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</si>
  <si>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</si>
  <si>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</si>
  <si>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</si>
  <si>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</si>
  <si>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</si>
  <si>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</si>
  <si>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</si>
  <si>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</si>
  <si>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</si>
  <si>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</si>
  <si>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</si>
  <si>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</si>
  <si>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</si>
  <si>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</si>
  <si>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</si>
  <si>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</si>
  <si>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</si>
  <si>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</si>
  <si>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</si>
  <si>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</si>
  <si>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</si>
  <si>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</si>
  <si>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</si>
  <si>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</si>
  <si>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</si>
  <si>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</si>
  <si>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</si>
  <si>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</si>
  <si>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</si>
  <si>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</si>
  <si>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</si>
  <si>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</si>
  <si>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</si>
  <si>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2019 - AUSILIO al CALCOLO del DIRITTO DOVUTO</t>
  </si>
  <si>
    <t xml:space="preserve">Fatturato 2018 (Euro): </t>
  </si>
  <si>
    <t>Esempio B – Impresa con sede e N. unita' locali in provincia (già iscritte al 31.12.2018):</t>
  </si>
  <si>
    <t xml:space="preserve">Numero unità locali in provincia già iscritte al 31.12.2018: </t>
  </si>
  <si>
    <t>Esempio C – Importo per N. unita' locali fuori provincia (già iscritte al 31.12.2018):</t>
  </si>
  <si>
    <t>Esempio B – Impresa con sede e N. unita' locali in provincia (già iscritte al 31.12.2018) - NON si applica per i soggetti REA:</t>
  </si>
  <si>
    <t>Esempio C – Importo per N. unita' locali fuori provincia (già iscritte al 31.12.2018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</si>
</sst>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4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 xr:uid="{00000000-0005-0000-0000-00001F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0"/>
  <sheetViews>
    <sheetView tabSelected="1" workbookViewId="0">
      <selection activeCell="C59" sqref="C59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</cols>
  <sheetData>
    <row r="1" spans="1:257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  <c r="I1" s="73"/>
      <c r="IW1"/>
    </row>
    <row r="2" spans="1:257" s="3" customFormat="1" ht="18" customHeight="1">
      <c r="A2" s="83" t="s">
        <v>170</v>
      </c>
      <c r="B2" s="83"/>
      <c r="C2" s="83"/>
      <c r="D2" s="83"/>
      <c r="E2" s="83"/>
      <c r="F2" s="83"/>
      <c r="G2" s="83"/>
      <c r="H2" s="83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235092</v>
      </c>
      <c r="I5" s="5"/>
    </row>
    <row r="6" spans="1:257" ht="18" customHeight="1">
      <c r="G6" s="6" t="s">
        <v>2</v>
      </c>
      <c r="H6" s="9" t="s">
        <v>138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135092</v>
      </c>
      <c r="G13" s="22">
        <v>1.4999999999999999E-4</v>
      </c>
      <c r="H13" s="23">
        <f t="shared" ref="H13:H19" si="1">ROUND(F13*G13,5)</f>
        <v>20.2638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220.2638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220.2638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44.052759999999999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264.31655999999998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132.15827999999999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132.16</v>
      </c>
      <c r="I28" s="77"/>
      <c r="J28" s="20"/>
      <c r="K28" s="75"/>
    </row>
    <row r="29" spans="1:11">
      <c r="B29" s="1" t="s">
        <v>28</v>
      </c>
      <c r="F29" s="31">
        <f>ROUND(F28,0)</f>
        <v>132</v>
      </c>
      <c r="G29" s="32" t="s">
        <v>29</v>
      </c>
      <c r="H29" s="33"/>
      <c r="I29" s="78"/>
      <c r="J29" s="31"/>
      <c r="K29" s="76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1</v>
      </c>
    </row>
    <row r="35" spans="1:11">
      <c r="A35" s="17"/>
      <c r="B35" s="26" t="s">
        <v>24</v>
      </c>
      <c r="F35" s="23">
        <f>ROUND(H20,5)</f>
        <v>220.2638</v>
      </c>
    </row>
    <row r="36" spans="1:11">
      <c r="A36" s="17"/>
      <c r="B36" s="26" t="s">
        <v>30</v>
      </c>
      <c r="F36" s="23">
        <f>ROUND(IF(F35*20%&gt;200,200,F35*20%),5)</f>
        <v>44.052759999999999</v>
      </c>
    </row>
    <row r="37" spans="1:11">
      <c r="B37" s="26" t="s">
        <v>31</v>
      </c>
      <c r="F37" s="23">
        <f>F36*H33</f>
        <v>44.052759999999999</v>
      </c>
    </row>
    <row r="38" spans="1:11">
      <c r="B38" s="26" t="s">
        <v>32</v>
      </c>
      <c r="F38" s="23">
        <f>SUM(F35+F37)</f>
        <v>264.31655999999998</v>
      </c>
    </row>
    <row r="39" spans="1:11">
      <c r="B39" s="26" t="s">
        <v>33</v>
      </c>
      <c r="F39" s="23">
        <f>F38*$H$7</f>
        <v>52.863312000000001</v>
      </c>
    </row>
    <row r="40" spans="1:11">
      <c r="A40" s="17"/>
      <c r="B40" s="26" t="s">
        <v>34</v>
      </c>
      <c r="F40" s="23">
        <f>ROUND(SUM(F38+F39),5)</f>
        <v>317.17986999999999</v>
      </c>
      <c r="G40" s="26"/>
    </row>
    <row r="41" spans="1:11">
      <c r="A41" s="17"/>
      <c r="B41" s="26" t="s">
        <v>173</v>
      </c>
      <c r="F41" s="23">
        <f>ROUND(F40-(F40*0.5),5)</f>
        <v>158.58994000000001</v>
      </c>
      <c r="G41" s="26"/>
    </row>
    <row r="42" spans="1:11">
      <c r="B42" s="1" t="s">
        <v>27</v>
      </c>
      <c r="F42" s="20">
        <f>ROUND(F41,2)</f>
        <v>158.59</v>
      </c>
      <c r="J42" s="30"/>
    </row>
    <row r="43" spans="1:11">
      <c r="B43" s="1" t="s">
        <v>35</v>
      </c>
      <c r="F43" s="31">
        <f>ROUND(F42,0)</f>
        <v>159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.8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44.052760000000006</v>
      </c>
      <c r="G48" s="44">
        <f t="shared" ref="G48:G60" si="3">(F48*E48)</f>
        <v>44.052760000000006</v>
      </c>
      <c r="H48" s="44">
        <f>ROUND((G48*D48+G48),5)</f>
        <v>48.458039999999997</v>
      </c>
      <c r="I48" s="44">
        <f>H48-(H48*0.5)</f>
        <v>24.229019999999998</v>
      </c>
      <c r="J48" s="45">
        <f>ROUND(I48,2)</f>
        <v>24.23</v>
      </c>
      <c r="K48" s="46">
        <f t="shared" ref="K48:K60" si="4">ROUND(J48,0)</f>
        <v>24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2</v>
      </c>
      <c r="F49" s="44">
        <f t="shared" si="2"/>
        <v>44.052760000000006</v>
      </c>
      <c r="G49" s="44">
        <f t="shared" si="3"/>
        <v>88.105520000000013</v>
      </c>
      <c r="H49" s="44">
        <f>ROUND((G49*D49+G49),5)</f>
        <v>98.678179999999998</v>
      </c>
      <c r="I49" s="44">
        <f>H49-(H49*0.5)</f>
        <v>49.339089999999999</v>
      </c>
      <c r="J49" s="45">
        <f t="shared" ref="J49:J60" si="5">ROUND(I49,2)</f>
        <v>49.34</v>
      </c>
      <c r="K49" s="46">
        <f t="shared" si="4"/>
        <v>49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8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79">
        <f t="shared" si="3"/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sheetProtection password="8B48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6"/>
  <sheetViews>
    <sheetView workbookViewId="0">
      <selection activeCell="H30" sqref="H30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8" width="19.44140625" style="1" customWidth="1"/>
    <col min="9" max="9" width="22.6640625" style="1" customWidth="1"/>
    <col min="10" max="10" width="23" style="1" customWidth="1"/>
    <col min="11" max="13" width="8.88671875" style="1"/>
    <col min="14" max="14" width="53.33203125" style="1" bestFit="1" customWidth="1"/>
    <col min="15" max="16384" width="8.88671875" style="1"/>
  </cols>
  <sheetData>
    <row r="1" spans="1:256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</row>
    <row r="2" spans="1:256" s="3" customFormat="1" ht="18" customHeight="1" thickBot="1">
      <c r="A2" s="83" t="s">
        <v>169</v>
      </c>
      <c r="B2" s="83"/>
      <c r="C2" s="83"/>
      <c r="D2" s="83"/>
      <c r="E2" s="83"/>
      <c r="F2" s="83"/>
      <c r="G2" s="83"/>
      <c r="H2" s="83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138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8" thickBot="1">
      <c r="F42" s="34"/>
    </row>
    <row r="43" spans="1:10" ht="39.6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8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sheetProtection password="8B48" sheet="1" objects="1" scenarios="1" selectLockedCells="1"/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17"/>
  <sheetViews>
    <sheetView topLeftCell="A46" workbookViewId="0">
      <selection activeCell="A114" sqref="A114"/>
    </sheetView>
  </sheetViews>
  <sheetFormatPr defaultRowHeight="14.4"/>
  <cols>
    <col min="1" max="1" width="16.5546875" style="55" customWidth="1"/>
    <col min="2" max="2" width="16.5546875" style="56" customWidth="1"/>
    <col min="3" max="3" width="7.5546875" style="56" customWidth="1"/>
    <col min="4" max="4" width="16.5546875" style="56" customWidth="1"/>
    <col min="5" max="5" width="16.5546875" customWidth="1"/>
    <col min="6" max="6" width="15.88671875" customWidth="1"/>
    <col min="7" max="7" width="12.6640625" style="81" bestFit="1" customWidth="1"/>
    <col min="8" max="8" width="14.6640625" style="81" bestFit="1" customWidth="1"/>
    <col min="9" max="9" width="11.88671875" style="81" bestFit="1" customWidth="1"/>
    <col min="10" max="10" width="13.33203125" style="81" bestFit="1" customWidth="1"/>
  </cols>
  <sheetData>
    <row r="2" spans="1:10" s="59" customFormat="1" ht="16.2">
      <c r="A2" s="57" t="s">
        <v>55</v>
      </c>
      <c r="B2" s="58"/>
      <c r="C2" s="58"/>
      <c r="D2" s="58"/>
      <c r="G2" s="80"/>
      <c r="H2" s="80"/>
      <c r="I2" s="80"/>
      <c r="J2" s="80"/>
    </row>
    <row r="4" spans="1:10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10">
      <c r="A5" s="81" t="s">
        <v>60</v>
      </c>
      <c r="B5" s="64">
        <v>0.7</v>
      </c>
      <c r="C5" s="65"/>
      <c r="D5" s="63" t="s">
        <v>60</v>
      </c>
      <c r="E5" s="64">
        <v>0.7</v>
      </c>
    </row>
    <row r="6" spans="1:10">
      <c r="A6" s="81" t="s">
        <v>59</v>
      </c>
      <c r="B6" s="64">
        <v>0.2</v>
      </c>
      <c r="C6" s="65"/>
      <c r="D6" s="63" t="s">
        <v>59</v>
      </c>
      <c r="E6" s="64">
        <v>0.2</v>
      </c>
    </row>
    <row r="7" spans="1:10">
      <c r="A7" s="81" t="s">
        <v>61</v>
      </c>
      <c r="B7" s="64">
        <v>0.2</v>
      </c>
      <c r="C7" s="65"/>
      <c r="D7" s="63" t="s">
        <v>61</v>
      </c>
      <c r="E7" s="64">
        <v>0.2</v>
      </c>
    </row>
    <row r="8" spans="1:10">
      <c r="A8" s="81" t="s">
        <v>62</v>
      </c>
      <c r="B8" s="64">
        <v>0.2</v>
      </c>
      <c r="C8" s="65"/>
      <c r="D8" s="63" t="s">
        <v>62</v>
      </c>
      <c r="E8" s="64">
        <v>0.2</v>
      </c>
    </row>
    <row r="9" spans="1:10">
      <c r="A9" s="81" t="s">
        <v>63</v>
      </c>
      <c r="B9" s="64">
        <v>0</v>
      </c>
      <c r="C9" s="65"/>
      <c r="D9" s="63" t="s">
        <v>63</v>
      </c>
      <c r="E9" s="64">
        <v>0</v>
      </c>
    </row>
    <row r="10" spans="1:10">
      <c r="A10" s="81" t="s">
        <v>64</v>
      </c>
      <c r="B10" s="64">
        <v>0.2</v>
      </c>
      <c r="C10" s="65"/>
      <c r="D10" s="63" t="s">
        <v>64</v>
      </c>
      <c r="E10" s="64">
        <v>0.2</v>
      </c>
    </row>
    <row r="11" spans="1:10">
      <c r="A11" s="81" t="s">
        <v>65</v>
      </c>
      <c r="B11" s="64">
        <v>0.2</v>
      </c>
      <c r="C11" s="65"/>
      <c r="D11" s="63" t="s">
        <v>65</v>
      </c>
      <c r="E11" s="64">
        <v>0.2</v>
      </c>
    </row>
    <row r="12" spans="1:10">
      <c r="A12" s="81" t="s">
        <v>66</v>
      </c>
      <c r="B12" s="64">
        <v>0.2</v>
      </c>
      <c r="C12" s="65"/>
      <c r="D12" s="63" t="s">
        <v>66</v>
      </c>
      <c r="E12" s="64">
        <v>0.2</v>
      </c>
    </row>
    <row r="13" spans="1:10">
      <c r="A13" s="81" t="s">
        <v>67</v>
      </c>
      <c r="B13" s="64">
        <v>0</v>
      </c>
      <c r="C13" s="65"/>
      <c r="D13" s="63" t="s">
        <v>67</v>
      </c>
      <c r="E13" s="64">
        <v>0</v>
      </c>
    </row>
    <row r="14" spans="1:10">
      <c r="A14" s="81" t="s">
        <v>68</v>
      </c>
      <c r="B14" s="64">
        <v>0.2</v>
      </c>
      <c r="C14" s="65"/>
      <c r="D14" s="63" t="s">
        <v>68</v>
      </c>
      <c r="E14" s="64">
        <v>0.2</v>
      </c>
    </row>
    <row r="15" spans="1:10">
      <c r="A15" s="81" t="s">
        <v>69</v>
      </c>
      <c r="B15" s="64">
        <v>0.2</v>
      </c>
      <c r="C15" s="65"/>
      <c r="D15" s="63" t="s">
        <v>69</v>
      </c>
      <c r="E15" s="64">
        <v>0.2</v>
      </c>
    </row>
    <row r="16" spans="1:10">
      <c r="A16" s="81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81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81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81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81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81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81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81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81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81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81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81" t="s">
        <v>81</v>
      </c>
      <c r="B27" s="64">
        <v>0.7</v>
      </c>
      <c r="C27" s="65"/>
      <c r="D27" s="63" t="s">
        <v>81</v>
      </c>
      <c r="E27" s="64">
        <v>0.7</v>
      </c>
    </row>
    <row r="28" spans="1:5">
      <c r="A28" s="81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81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81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81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81" t="s">
        <v>86</v>
      </c>
      <c r="B32" s="64">
        <v>0.7</v>
      </c>
      <c r="C32" s="65"/>
      <c r="D32" s="63" t="s">
        <v>86</v>
      </c>
      <c r="E32" s="64">
        <v>0.7</v>
      </c>
    </row>
    <row r="33" spans="1:5">
      <c r="A33" s="81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81" t="s">
        <v>88</v>
      </c>
      <c r="B34" s="64">
        <v>0.7</v>
      </c>
      <c r="C34" s="65"/>
      <c r="D34" s="63" t="s">
        <v>88</v>
      </c>
      <c r="E34" s="64">
        <v>0.7</v>
      </c>
    </row>
    <row r="35" spans="1:5">
      <c r="A35" s="81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81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81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81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81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81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81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81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81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81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81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81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81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81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81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81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81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81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81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81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81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81" t="s">
        <v>110</v>
      </c>
      <c r="B56" s="64">
        <v>0.7</v>
      </c>
      <c r="C56" s="65"/>
      <c r="D56" s="63" t="s">
        <v>110</v>
      </c>
      <c r="E56" s="64">
        <v>0.7</v>
      </c>
    </row>
    <row r="57" spans="1:5">
      <c r="A57" s="81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81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81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81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81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81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81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81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81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81" t="s">
        <v>120</v>
      </c>
      <c r="B66" s="64">
        <v>0.7</v>
      </c>
      <c r="C66" s="65"/>
      <c r="D66" s="63" t="s">
        <v>120</v>
      </c>
      <c r="E66" s="64">
        <v>0.7</v>
      </c>
    </row>
    <row r="67" spans="1:5">
      <c r="A67" s="81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81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81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81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81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81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81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81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81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81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81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81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81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81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81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81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81" t="s">
        <v>136</v>
      </c>
      <c r="B83" s="64">
        <v>0.7</v>
      </c>
      <c r="C83" s="65"/>
      <c r="D83" s="63" t="s">
        <v>136</v>
      </c>
      <c r="E83" s="64">
        <v>0.7</v>
      </c>
    </row>
    <row r="84" spans="1:5">
      <c r="A84" s="81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81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81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81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81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81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81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81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81" t="s">
        <v>145</v>
      </c>
      <c r="B92" s="64">
        <v>0.7</v>
      </c>
      <c r="C92" s="65"/>
      <c r="D92" s="63" t="s">
        <v>145</v>
      </c>
      <c r="E92" s="64">
        <v>0.7</v>
      </c>
    </row>
    <row r="93" spans="1:5">
      <c r="A93" s="81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81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81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81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81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81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81" t="s">
        <v>152</v>
      </c>
      <c r="B99" s="64">
        <v>0.7</v>
      </c>
      <c r="C99" s="65"/>
      <c r="D99" s="63" t="s">
        <v>152</v>
      </c>
      <c r="E99" s="64">
        <v>0.7</v>
      </c>
    </row>
    <row r="100" spans="1:6">
      <c r="A100" s="81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81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81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81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81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81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81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81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81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81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81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81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  <row r="116" spans="1:6">
      <c r="B116" s="81"/>
      <c r="E116" s="81"/>
    </row>
    <row r="117" spans="1:6">
      <c r="B117" s="81"/>
      <c r="E117" s="81"/>
    </row>
  </sheetData>
  <sheetProtection sheet="1" objects="1" scenarios="1"/>
  <sortState xmlns:xlrd2="http://schemas.microsoft.com/office/spreadsheetml/2017/richdata2"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franc</cp:lastModifiedBy>
  <dcterms:created xsi:type="dcterms:W3CDTF">2011-05-09T08:13:24Z</dcterms:created>
  <dcterms:modified xsi:type="dcterms:W3CDTF">2019-09-07T19:11:33Z</dcterms:modified>
</cp:coreProperties>
</file>